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13_ncr:41000001_{E1CAF6E6-0338-5C44-8B90-D8961C0ACE2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Plan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jk5et9jn5cHolFghAD7939NKYpNmSuKuR1VniwK/N4="/>
    </ext>
  </extLst>
</workbook>
</file>

<file path=xl/calcChain.xml><?xml version="1.0" encoding="utf-8"?>
<calcChain xmlns="http://schemas.openxmlformats.org/spreadsheetml/2006/main">
  <c r="D33" i="1" l="1"/>
  <c r="D97" i="1"/>
  <c r="D63" i="1"/>
  <c r="D98" i="1"/>
  <c r="E68" i="1"/>
  <c r="E69" i="1"/>
  <c r="E70" i="1"/>
  <c r="E71" i="1"/>
  <c r="E72" i="1"/>
  <c r="E73" i="1"/>
  <c r="E74" i="1"/>
  <c r="E75" i="1"/>
  <c r="E76" i="1"/>
  <c r="D99" i="1"/>
  <c r="E82" i="1"/>
  <c r="E83" i="1"/>
  <c r="E84" i="1"/>
  <c r="E85" i="1"/>
  <c r="E86" i="1"/>
  <c r="E87" i="1"/>
  <c r="E88" i="1"/>
  <c r="E89" i="1"/>
  <c r="E90" i="1"/>
  <c r="E91" i="1"/>
  <c r="E92" i="1"/>
  <c r="E93" i="1"/>
  <c r="D100" i="1"/>
  <c r="D101" i="1"/>
</calcChain>
</file>

<file path=xl/sharedStrings.xml><?xml version="1.0" encoding="utf-8"?>
<sst xmlns="http://schemas.openxmlformats.org/spreadsheetml/2006/main" count="189" uniqueCount="135">
  <si>
    <t>Departamento de Matemática - UFES - 2025</t>
  </si>
  <si>
    <t>Pontuação para avaliação de atribuição de carga horária para atividades de pesquisa.</t>
  </si>
  <si>
    <t>1. Produção bibliográfica</t>
  </si>
  <si>
    <t>Código</t>
  </si>
  <si>
    <t>Atividades      </t>
  </si>
  <si>
    <t>Pontos</t>
  </si>
  <si>
    <t>Subtotal</t>
  </si>
  <si>
    <t>a1</t>
  </si>
  <si>
    <t>Publicação de livro didático ou técnico-científico</t>
  </si>
  <si>
    <t>a2</t>
  </si>
  <si>
    <t>Capítulos de livros didático ou técnico-científico (máximo de um capítulo por livro)</t>
  </si>
  <si>
    <t>a3</t>
  </si>
  <si>
    <t xml:space="preserve">Prefácio de livro didático ou técnico-científico </t>
  </si>
  <si>
    <t>a4</t>
  </si>
  <si>
    <t>Tradução de livro didático ou técnico-científico</t>
  </si>
  <si>
    <t>b1</t>
  </si>
  <si>
    <t>Artigo publicado ou aceito para publicação em períodico qualis A1, A2 ou B1</t>
  </si>
  <si>
    <t>b2</t>
  </si>
  <si>
    <t>Artigo publicado ou aceito para publicação em períodico qualis B2 ou B3</t>
  </si>
  <si>
    <t>Artigo publicado ou aceito para publicação em períodico qualis B4, B5 ou C</t>
  </si>
  <si>
    <t>Artigo publicado ou aceito para publicação em períodico com corpo editorial</t>
  </si>
  <si>
    <t>Artigo publicado ou aceito para publicação em períodico qualis A* (ou equivalente)</t>
  </si>
  <si>
    <t>Artigo publicado ou aceito para publicação em períodico qualis B* (ou equivalente)</t>
  </si>
  <si>
    <t>b3</t>
  </si>
  <si>
    <t>Artigo publicado ou aceito para publicação em períodico qualis C (ou equivalente)</t>
  </si>
  <si>
    <t>c1</t>
  </si>
  <si>
    <t xml:space="preserve">Trabalhos completos publicados em anais de eventos internacionais   </t>
  </si>
  <si>
    <t>c2</t>
  </si>
  <si>
    <t>Trabalhos completos publicados em anais de eventos nacionais</t>
  </si>
  <si>
    <t>c3</t>
  </si>
  <si>
    <t>Trabalhos completos publicados em anais de eventos regionais</t>
  </si>
  <si>
    <t>d1</t>
  </si>
  <si>
    <t xml:space="preserve">Resumo de trabalhos publicados em anais de eventos internacionais   </t>
  </si>
  <si>
    <t>d2</t>
  </si>
  <si>
    <t xml:space="preserve">Resumo de trabalhos publicados em anais de eventos nacionais    </t>
  </si>
  <si>
    <t>d3</t>
  </si>
  <si>
    <t xml:space="preserve">Resumo de trabalhos publicados em anais de eventos regionais     </t>
  </si>
  <si>
    <t>e</t>
  </si>
  <si>
    <t>Resenha em periódico</t>
  </si>
  <si>
    <t>f1</t>
  </si>
  <si>
    <t>Artigo em revisão por pares em períodico qualis A* (ou equivalente)</t>
  </si>
  <si>
    <t>f2</t>
  </si>
  <si>
    <t>Artigo em revisão por pares em períodico qualis B* (ou equivalente)</t>
  </si>
  <si>
    <t>f3</t>
  </si>
  <si>
    <t>Artigo em revisão por pares em períodico qualis C (ou equivalente)</t>
  </si>
  <si>
    <t>g</t>
  </si>
  <si>
    <t>Tese de doutorado</t>
  </si>
  <si>
    <t>TOTAL</t>
  </si>
  <si>
    <t>2. Eventos e divulgação científica</t>
  </si>
  <si>
    <t>Atividades</t>
  </si>
  <si>
    <t>Editoria geral de periódicos internacionais (ERA PROD. BIBLIOG.)</t>
  </si>
  <si>
    <t>Editoria geral em periódicos nacionais (ERA PROD. BIBLIOG.)</t>
  </si>
  <si>
    <t>Editoria de livro didático ou técnico-científico (ERA PROD. BIBLIOG.)</t>
  </si>
  <si>
    <t>Participação em evento internacional com apresentação de trabalho acadêmico</t>
  </si>
  <si>
    <t xml:space="preserve">Participação em evento nacional com apresentação de trabalho acadêmico </t>
  </si>
  <si>
    <t xml:space="preserve">Participação em evento regional com apresentação de trabalho acadêmico </t>
  </si>
  <si>
    <t>Participação em evento internacional</t>
  </si>
  <si>
    <t>Participação em evento nacional</t>
  </si>
  <si>
    <t>Participação em evento regional</t>
  </si>
  <si>
    <t>Coordenação geral de eventos científicos internacionais</t>
  </si>
  <si>
    <t>Coordenação geral de eventos científicos nacionais</t>
  </si>
  <si>
    <t>Coordenação geral de eventos científicos regionais</t>
  </si>
  <si>
    <t>e1</t>
  </si>
  <si>
    <t>Membro de comissão organizadora de eventos científicos internacionais</t>
  </si>
  <si>
    <t>e2</t>
  </si>
  <si>
    <t>Membro de comissão organizadora de eventos científicos nacionais</t>
  </si>
  <si>
    <t>e3</t>
  </si>
  <si>
    <t>Membro de comissão organizadora de eventos científicos regionais</t>
  </si>
  <si>
    <t>f</t>
  </si>
  <si>
    <t xml:space="preserve">Minicurso ou seminário ministrado para pós-graduação (mínimo 4h) </t>
  </si>
  <si>
    <t>g1</t>
  </si>
  <si>
    <t>Palestra de divulgação em instituição externa (nacional ou internacional)</t>
  </si>
  <si>
    <t>g2</t>
  </si>
  <si>
    <t>Palestra de divulgação local (regional)</t>
  </si>
  <si>
    <t>h1</t>
  </si>
  <si>
    <t xml:space="preserve">Trabalho científico premiado em nível internacional </t>
  </si>
  <si>
    <t>h2</t>
  </si>
  <si>
    <t xml:space="preserve">Trabalho científico premiado em nível nacional </t>
  </si>
  <si>
    <t>h3</t>
  </si>
  <si>
    <t xml:space="preserve">Trabalho científico premiado em nível regional </t>
  </si>
  <si>
    <t>i</t>
  </si>
  <si>
    <t>Revisão de artigo em revista nacional e/ou internacional com corpo editorial</t>
  </si>
  <si>
    <t>j</t>
  </si>
  <si>
    <t>Relatórios técnicos de domínio público (ERA PROD. BIBLIOG.)</t>
  </si>
  <si>
    <t>k</t>
  </si>
  <si>
    <t>Patente ou registro</t>
  </si>
  <si>
    <t>Patente nacional</t>
  </si>
  <si>
    <t xml:space="preserve">3. Participações em bancas, projetos, comissões e outras atividades </t>
  </si>
  <si>
    <t>pontos por unidade</t>
  </si>
  <si>
    <t>unidade: aluno/mês/visita</t>
  </si>
  <si>
    <t xml:space="preserve">Participação como membro docente do PPGMAT </t>
  </si>
  <si>
    <t>0,25/mês</t>
  </si>
  <si>
    <t>Participação como membro docente do PROFMAT</t>
  </si>
  <si>
    <t>Participação em banca examinadora de Tese de Doutorado</t>
  </si>
  <si>
    <t>4/aluno</t>
  </si>
  <si>
    <t>Participação em banca examinadora de Dissertação de Mestrado</t>
  </si>
  <si>
    <t>3/aluno</t>
  </si>
  <si>
    <t>Participação em banca examinadora de Especialização</t>
  </si>
  <si>
    <t>1/aluno</t>
  </si>
  <si>
    <t>b4</t>
  </si>
  <si>
    <t>Participação em banca examinadora de Trabalho de Monografia</t>
  </si>
  <si>
    <t>c</t>
  </si>
  <si>
    <t>Visita Científica</t>
  </si>
  <si>
    <t>1/visita</t>
  </si>
  <si>
    <t>d</t>
  </si>
  <si>
    <t>Membro de comissão (examinadora de seleção de alunos de pós-graduação, de concurso público para professor, e) de exame de qualificação para mestrado e doutorado.</t>
  </si>
  <si>
    <t>1/comissão</t>
  </si>
  <si>
    <t>4. Orientação</t>
  </si>
  <si>
    <t>Pontos por aluno/mês</t>
  </si>
  <si>
    <t>aluno/mês</t>
  </si>
  <si>
    <t>SubTotal</t>
  </si>
  <si>
    <t>Tese de doutorado de discente orientado, defendida e aprovada</t>
  </si>
  <si>
    <t>20/aluno</t>
  </si>
  <si>
    <t>Tese de doutorado de discente co-orientado, defendida e aprovada</t>
  </si>
  <si>
    <t>15/aluno</t>
  </si>
  <si>
    <t>Dissertação de mestrado de discente orientado, defendida e aprovada</t>
  </si>
  <si>
    <t>Dissertação de mestrado de discente co-orientado, defendida e aprovada</t>
  </si>
  <si>
    <t>8/aluno</t>
  </si>
  <si>
    <t>Orientação de tese de doutorado em andamento (*)</t>
  </si>
  <si>
    <t>1/mês</t>
  </si>
  <si>
    <t>Co-orientação de tese de doutorado em andamento (*)</t>
  </si>
  <si>
    <t>0,75/mês</t>
  </si>
  <si>
    <t>Orientação de dissertação de mestrado em andamento (**)</t>
  </si>
  <si>
    <t>Co-orientação de dissertação de mestrado em andamento (**)</t>
  </si>
  <si>
    <t>Orientação de iniciação científica (**)</t>
  </si>
  <si>
    <t>0,3/mês</t>
  </si>
  <si>
    <t>Orientação PET (**) ou PICME</t>
  </si>
  <si>
    <t>0,2/mês</t>
  </si>
  <si>
    <t>Supervisão de pós-doutorado (*)</t>
  </si>
  <si>
    <t>0,4/mês</t>
  </si>
  <si>
    <t>(*) Até 12 (doze) meses por aluno (somar os períodos de todos os alunos)</t>
  </si>
  <si>
    <t>(**) Até 6 (seis) meses por aluno (somar os períodos de todos os alunos)</t>
  </si>
  <si>
    <t>Tabela com valores das áreas</t>
  </si>
  <si>
    <t>2. Produção técnica</t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</si>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</sst>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2"/>
      <color rgb="FF000000"/>
      <name val="Arial"/>
    </font>
    <font>
      <sz val="10"/>
      <color theme="1"/>
      <name val="Calibri"/>
    </font>
    <font>
      <sz val="11"/>
      <color theme="1"/>
      <name val="Calibri"/>
    </font>
    <font>
      <b/>
      <sz val="12"/>
      <color rgb="FF000000"/>
      <name val="Arial"/>
    </font>
    <font>
      <sz val="11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0"/>
      <color rgb="FFDD0806"/>
      <name val="Arial"/>
    </font>
    <font>
      <sz val="10"/>
      <color theme="1"/>
      <name val="Arial"/>
    </font>
    <font>
      <sz val="10"/>
      <color rgb="FF006411"/>
      <name val="Arial"/>
    </font>
    <font>
      <sz val="10"/>
      <color rgb="FF000000"/>
      <name val="Liberationsans"/>
    </font>
    <font>
      <sz val="11"/>
      <color rgb="FFDD0806"/>
      <name val="Calibri"/>
    </font>
    <font>
      <sz val="10"/>
      <color rgb="FF0000FF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11"/>
      <color rgb="FF000000"/>
      <name val="Calibri"/>
    </font>
    <font>
      <sz val="11"/>
      <color theme="0"/>
      <name val="Calibri"/>
    </font>
    <font>
      <b/>
      <sz val="22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rgb="FFDAEEF3"/>
        <bgColor rgb="FFDAEEF3"/>
      </patternFill>
    </fill>
    <fill>
      <patternFill patternType="solid">
        <fgColor theme="9"/>
        <bgColor theme="9"/>
      </patternFill>
    </fill>
    <fill>
      <patternFill patternType="solid">
        <fgColor rgb="FFFDE9D9"/>
        <bgColor rgb="FFFDE9D9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4" fillId="2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/>
    <xf numFmtId="0" fontId="9" fillId="0" borderId="12" xfId="0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2" fontId="16" fillId="0" borderId="11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2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17" fillId="4" borderId="6" xfId="0" applyFont="1" applyFill="1" applyBorder="1" applyAlignment="1"/>
    <xf numFmtId="0" fontId="7" fillId="0" borderId="0" xfId="0" applyFont="1" applyAlignment="1"/>
    <xf numFmtId="3" fontId="3" fillId="5" borderId="6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2" fontId="3" fillId="5" borderId="6" xfId="0" applyNumberFormat="1" applyFont="1" applyFill="1" applyBorder="1" applyAlignment="1"/>
    <xf numFmtId="0" fontId="17" fillId="6" borderId="6" xfId="0" applyFont="1" applyFill="1" applyBorder="1" applyAlignment="1">
      <alignment horizontal="center"/>
    </xf>
    <xf numFmtId="4" fontId="3" fillId="7" borderId="6" xfId="0" applyNumberFormat="1" applyFont="1" applyFill="1" applyBorder="1" applyAlignment="1"/>
    <xf numFmtId="0" fontId="7" fillId="0" borderId="0" xfId="0" applyFont="1" applyAlignment="1"/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Border="1"/>
    <xf numFmtId="0" fontId="1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14" xfId="0" applyFont="1" applyBorder="1"/>
    <xf numFmtId="0" fontId="2" fillId="0" borderId="0" xfId="0" applyFont="1" applyAlignment="1">
      <alignment vertical="top" wrapText="1"/>
    </xf>
    <xf numFmtId="0" fontId="1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topLeftCell="A83" workbookViewId="0">
      <selection sqref="A1:F101"/>
    </sheetView>
  </sheetViews>
  <sheetFormatPr defaultColWidth="14.390625" defaultRowHeight="15" customHeight="1" x14ac:dyDescent="0.2"/>
  <cols>
    <col min="1" max="1" width="9.01171875" customWidth="1"/>
    <col min="2" max="2" width="78.55859375" customWidth="1"/>
    <col min="3" max="3" width="11.02734375" customWidth="1"/>
    <col min="4" max="4" width="10.0859375" customWidth="1"/>
    <col min="5" max="5" width="8.7421875" customWidth="1"/>
    <col min="6" max="6" width="7.80078125" customWidth="1"/>
    <col min="7" max="7" width="8.0703125" customWidth="1"/>
    <col min="8" max="26" width="9.953125" customWidth="1"/>
  </cols>
  <sheetData>
    <row r="1" spans="1:26" s="82" customFormat="1" ht="36" customHeight="1" x14ac:dyDescent="0.2">
      <c r="B1" s="83" t="s">
        <v>134</v>
      </c>
    </row>
    <row r="3" spans="1:26" ht="15" customHeight="1" x14ac:dyDescent="0.2">
      <c r="A3" s="78" t="s">
        <v>0</v>
      </c>
      <c r="B3" s="79"/>
      <c r="C3" s="79"/>
      <c r="D3" s="79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">
      <c r="A4" s="59" t="s">
        <v>1</v>
      </c>
      <c r="B4" s="60"/>
      <c r="C4" s="60"/>
      <c r="D4" s="6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">
      <c r="A5" s="62"/>
      <c r="B5" s="58"/>
      <c r="C5" s="58"/>
      <c r="D5" s="6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x14ac:dyDescent="0.2">
      <c r="A6" s="64"/>
      <c r="B6" s="65"/>
      <c r="C6" s="65"/>
      <c r="D6" s="66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">
      <c r="A7" s="4"/>
      <c r="B7" s="4"/>
      <c r="C7" s="4"/>
      <c r="D7" s="4"/>
      <c r="E7" s="5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67" t="s">
        <v>2</v>
      </c>
      <c r="B8" s="68"/>
      <c r="C8" s="68"/>
      <c r="D8" s="6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">
      <c r="A9" s="69" t="s">
        <v>3</v>
      </c>
      <c r="B9" s="69" t="s">
        <v>4</v>
      </c>
      <c r="C9" s="69" t="s">
        <v>5</v>
      </c>
      <c r="D9" s="69" t="s"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0"/>
      <c r="B10" s="70"/>
      <c r="C10" s="70"/>
      <c r="D10" s="7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7" t="s">
        <v>7</v>
      </c>
      <c r="B11" s="8" t="s">
        <v>8</v>
      </c>
      <c r="C11" s="9">
        <v>40</v>
      </c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7" t="s">
        <v>9</v>
      </c>
      <c r="B12" s="10" t="s">
        <v>10</v>
      </c>
      <c r="C12" s="11">
        <v>20</v>
      </c>
      <c r="D12" s="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7" t="s">
        <v>11</v>
      </c>
      <c r="B13" s="8" t="s">
        <v>12</v>
      </c>
      <c r="C13" s="9">
        <v>5</v>
      </c>
      <c r="D13" s="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7" t="s">
        <v>13</v>
      </c>
      <c r="B14" s="8" t="s">
        <v>14</v>
      </c>
      <c r="C14" s="11">
        <v>20</v>
      </c>
      <c r="D14" s="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hidden="1" customHeight="1" x14ac:dyDescent="0.2">
      <c r="A15" s="12" t="s">
        <v>15</v>
      </c>
      <c r="B15" s="13" t="s">
        <v>16</v>
      </c>
      <c r="C15" s="14">
        <v>40</v>
      </c>
      <c r="D15" s="1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hidden="1" customHeight="1" x14ac:dyDescent="0.2">
      <c r="A16" s="12" t="s">
        <v>17</v>
      </c>
      <c r="B16" s="13" t="s">
        <v>18</v>
      </c>
      <c r="C16" s="14">
        <v>30</v>
      </c>
      <c r="D16" s="1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hidden="1" customHeight="1" x14ac:dyDescent="0.2">
      <c r="A17" s="12" t="s">
        <v>17</v>
      </c>
      <c r="B17" s="13" t="s">
        <v>19</v>
      </c>
      <c r="C17" s="14">
        <v>15</v>
      </c>
      <c r="D17" s="1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hidden="1" customHeight="1" x14ac:dyDescent="0.2">
      <c r="A18" s="12" t="s">
        <v>17</v>
      </c>
      <c r="B18" s="13" t="s">
        <v>20</v>
      </c>
      <c r="C18" s="14">
        <v>10</v>
      </c>
      <c r="D18" s="1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7" t="s">
        <v>15</v>
      </c>
      <c r="B19" s="10" t="s">
        <v>21</v>
      </c>
      <c r="C19" s="9">
        <v>40</v>
      </c>
      <c r="D19" s="1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7" t="s">
        <v>17</v>
      </c>
      <c r="B20" s="10" t="s">
        <v>22</v>
      </c>
      <c r="C20" s="11">
        <v>20</v>
      </c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7" t="s">
        <v>23</v>
      </c>
      <c r="B21" s="10" t="s">
        <v>24</v>
      </c>
      <c r="C21" s="11">
        <v>10</v>
      </c>
      <c r="D21" s="1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7" t="s">
        <v>25</v>
      </c>
      <c r="B22" s="8" t="s">
        <v>26</v>
      </c>
      <c r="C22" s="9">
        <v>10</v>
      </c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7" t="s">
        <v>27</v>
      </c>
      <c r="B23" s="8" t="s">
        <v>28</v>
      </c>
      <c r="C23" s="9">
        <v>5</v>
      </c>
      <c r="D23" s="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7" t="s">
        <v>29</v>
      </c>
      <c r="B24" s="8" t="s">
        <v>30</v>
      </c>
      <c r="C24" s="9">
        <v>3</v>
      </c>
      <c r="D24" s="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7" t="s">
        <v>31</v>
      </c>
      <c r="B25" s="8" t="s">
        <v>32</v>
      </c>
      <c r="C25" s="9">
        <v>5</v>
      </c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7" t="s">
        <v>33</v>
      </c>
      <c r="B26" s="8" t="s">
        <v>34</v>
      </c>
      <c r="C26" s="9">
        <v>3</v>
      </c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7" t="s">
        <v>35</v>
      </c>
      <c r="B27" s="8" t="s">
        <v>36</v>
      </c>
      <c r="C27" s="9">
        <v>2</v>
      </c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7" t="s">
        <v>37</v>
      </c>
      <c r="B28" s="8" t="s">
        <v>38</v>
      </c>
      <c r="C28" s="9">
        <v>5</v>
      </c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17" t="s">
        <v>39</v>
      </c>
      <c r="B29" s="10" t="s">
        <v>40</v>
      </c>
      <c r="C29" s="11">
        <v>20</v>
      </c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17" t="s">
        <v>41</v>
      </c>
      <c r="B30" s="10" t="s">
        <v>42</v>
      </c>
      <c r="C30" s="11">
        <v>10</v>
      </c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>
      <c r="A31" s="17" t="s">
        <v>43</v>
      </c>
      <c r="B31" s="10" t="s">
        <v>44</v>
      </c>
      <c r="C31" s="11">
        <v>5</v>
      </c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17" t="s">
        <v>45</v>
      </c>
      <c r="B32" s="10" t="s">
        <v>46</v>
      </c>
      <c r="C32" s="11">
        <v>40</v>
      </c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18"/>
      <c r="B33" s="18"/>
      <c r="C33" s="19"/>
      <c r="D33" s="20">
        <f>SUM(D11:D28)</f>
        <v>0</v>
      </c>
      <c r="E33" s="21" t="s">
        <v>47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67" t="s">
        <v>48</v>
      </c>
      <c r="B35" s="68"/>
      <c r="C35" s="68"/>
      <c r="D35" s="6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">
      <c r="A36" s="69" t="s">
        <v>3</v>
      </c>
      <c r="B36" s="69" t="s">
        <v>49</v>
      </c>
      <c r="C36" s="69" t="s">
        <v>5</v>
      </c>
      <c r="D36" s="69" t="s">
        <v>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70"/>
      <c r="B37" s="70"/>
      <c r="C37" s="70"/>
      <c r="D37" s="7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7" t="s">
        <v>7</v>
      </c>
      <c r="B38" s="8" t="s">
        <v>50</v>
      </c>
      <c r="C38" s="9">
        <v>20</v>
      </c>
      <c r="D38" s="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7" t="s">
        <v>9</v>
      </c>
      <c r="B39" s="8" t="s">
        <v>51</v>
      </c>
      <c r="C39" s="9">
        <v>10</v>
      </c>
      <c r="D39" s="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7" t="s">
        <v>11</v>
      </c>
      <c r="B40" s="8" t="s">
        <v>52</v>
      </c>
      <c r="C40" s="9">
        <v>10</v>
      </c>
      <c r="D40" s="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7" t="s">
        <v>15</v>
      </c>
      <c r="B41" s="22" t="s">
        <v>53</v>
      </c>
      <c r="C41" s="9">
        <v>20</v>
      </c>
      <c r="D41" s="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7" t="s">
        <v>17</v>
      </c>
      <c r="B42" s="22" t="s">
        <v>54</v>
      </c>
      <c r="C42" s="9">
        <v>10</v>
      </c>
      <c r="D42" s="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7" t="s">
        <v>23</v>
      </c>
      <c r="B43" s="22" t="s">
        <v>55</v>
      </c>
      <c r="C43" s="9">
        <v>5</v>
      </c>
      <c r="D43" s="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7" t="s">
        <v>25</v>
      </c>
      <c r="B44" s="8" t="s">
        <v>56</v>
      </c>
      <c r="C44" s="9">
        <v>5</v>
      </c>
      <c r="D44" s="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7" t="s">
        <v>27</v>
      </c>
      <c r="B45" s="8" t="s">
        <v>57</v>
      </c>
      <c r="C45" s="9">
        <v>3</v>
      </c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7" t="s">
        <v>29</v>
      </c>
      <c r="B46" s="8" t="s">
        <v>58</v>
      </c>
      <c r="C46" s="9">
        <v>2</v>
      </c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7" t="s">
        <v>31</v>
      </c>
      <c r="B47" s="8" t="s">
        <v>59</v>
      </c>
      <c r="C47" s="9">
        <v>20</v>
      </c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7" t="s">
        <v>33</v>
      </c>
      <c r="B48" s="8" t="s">
        <v>60</v>
      </c>
      <c r="C48" s="9">
        <v>20</v>
      </c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7" t="s">
        <v>35</v>
      </c>
      <c r="B49" s="8" t="s">
        <v>61</v>
      </c>
      <c r="C49" s="9">
        <v>10</v>
      </c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7" t="s">
        <v>62</v>
      </c>
      <c r="B50" s="8" t="s">
        <v>63</v>
      </c>
      <c r="C50" s="9">
        <v>8</v>
      </c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7" t="s">
        <v>64</v>
      </c>
      <c r="B51" s="8" t="s">
        <v>65</v>
      </c>
      <c r="C51" s="9">
        <v>8</v>
      </c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7" t="s">
        <v>66</v>
      </c>
      <c r="B52" s="8" t="s">
        <v>67</v>
      </c>
      <c r="C52" s="9">
        <v>5</v>
      </c>
      <c r="D52" s="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23" t="s">
        <v>68</v>
      </c>
      <c r="B53" s="8" t="s">
        <v>69</v>
      </c>
      <c r="C53" s="9">
        <v>5</v>
      </c>
      <c r="D53" s="1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23" t="s">
        <v>70</v>
      </c>
      <c r="B54" s="8" t="s">
        <v>71</v>
      </c>
      <c r="C54" s="9">
        <v>5</v>
      </c>
      <c r="D54" s="1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23" t="s">
        <v>72</v>
      </c>
      <c r="B55" s="8" t="s">
        <v>73</v>
      </c>
      <c r="C55" s="9">
        <v>2</v>
      </c>
      <c r="D55" s="1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23" t="s">
        <v>74</v>
      </c>
      <c r="B56" s="8" t="s">
        <v>75</v>
      </c>
      <c r="C56" s="9">
        <v>10</v>
      </c>
      <c r="D56" s="1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5" customHeight="1" x14ac:dyDescent="0.2">
      <c r="A57" s="23" t="s">
        <v>76</v>
      </c>
      <c r="B57" s="8" t="s">
        <v>77</v>
      </c>
      <c r="C57" s="9">
        <v>10</v>
      </c>
      <c r="D57" s="1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" customHeight="1" x14ac:dyDescent="0.2">
      <c r="A58" s="23" t="s">
        <v>78</v>
      </c>
      <c r="B58" s="8" t="s">
        <v>79</v>
      </c>
      <c r="C58" s="9">
        <v>5</v>
      </c>
      <c r="D58" s="1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" customHeight="1" x14ac:dyDescent="0.2">
      <c r="A59" s="23" t="s">
        <v>80</v>
      </c>
      <c r="B59" s="8" t="s">
        <v>81</v>
      </c>
      <c r="C59" s="9">
        <v>2</v>
      </c>
      <c r="D59" s="1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5" customHeight="1" x14ac:dyDescent="0.2">
      <c r="A60" s="23" t="s">
        <v>82</v>
      </c>
      <c r="B60" s="8" t="s">
        <v>83</v>
      </c>
      <c r="C60" s="9">
        <v>8</v>
      </c>
      <c r="D60" s="1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5" customHeight="1" x14ac:dyDescent="0.2">
      <c r="A61" s="23" t="s">
        <v>84</v>
      </c>
      <c r="B61" s="8" t="s">
        <v>85</v>
      </c>
      <c r="C61" s="9">
        <v>20</v>
      </c>
      <c r="D61" s="1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" hidden="1" customHeight="1" x14ac:dyDescent="0.2">
      <c r="A62" s="23" t="s">
        <v>76</v>
      </c>
      <c r="B62" s="25" t="s">
        <v>86</v>
      </c>
      <c r="C62" s="14">
        <v>20</v>
      </c>
      <c r="D62" s="1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5" customHeight="1" x14ac:dyDescent="0.2">
      <c r="A63" s="26"/>
      <c r="B63" s="2"/>
      <c r="C63" s="2"/>
      <c r="D63" s="20">
        <f>SUM(D38:D55)</f>
        <v>0</v>
      </c>
      <c r="E63" s="21" t="s">
        <v>47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67" t="s">
        <v>87</v>
      </c>
      <c r="B65" s="68"/>
      <c r="C65" s="68"/>
      <c r="D65" s="6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">
      <c r="A66" s="71" t="s">
        <v>3</v>
      </c>
      <c r="B66" s="71" t="s">
        <v>49</v>
      </c>
      <c r="C66" s="71" t="s">
        <v>88</v>
      </c>
      <c r="D66" s="77" t="s">
        <v>89</v>
      </c>
      <c r="E66" s="72" t="s">
        <v>6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 x14ac:dyDescent="0.2">
      <c r="A67" s="70"/>
      <c r="B67" s="70"/>
      <c r="C67" s="70"/>
      <c r="D67" s="70"/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">
      <c r="A68" s="7" t="s">
        <v>7</v>
      </c>
      <c r="B68" s="8" t="s">
        <v>90</v>
      </c>
      <c r="C68" s="9" t="s">
        <v>91</v>
      </c>
      <c r="D68" s="27">
        <v>0</v>
      </c>
      <c r="E68" s="28">
        <f t="shared" ref="E68:E69" si="0">0.25*D68</f>
        <v>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7" t="s">
        <v>9</v>
      </c>
      <c r="B69" s="8" t="s">
        <v>92</v>
      </c>
      <c r="C69" s="9" t="s">
        <v>91</v>
      </c>
      <c r="D69" s="27">
        <v>0</v>
      </c>
      <c r="E69" s="28">
        <f t="shared" si="0"/>
        <v>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7" t="s">
        <v>15</v>
      </c>
      <c r="B70" s="8" t="s">
        <v>93</v>
      </c>
      <c r="C70" s="9" t="s">
        <v>94</v>
      </c>
      <c r="D70" s="27">
        <v>0</v>
      </c>
      <c r="E70" s="28">
        <f>4*D70</f>
        <v>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7" t="s">
        <v>17</v>
      </c>
      <c r="B71" s="8" t="s">
        <v>95</v>
      </c>
      <c r="C71" s="9" t="s">
        <v>96</v>
      </c>
      <c r="D71" s="27">
        <v>0</v>
      </c>
      <c r="E71" s="28">
        <f>3*D71</f>
        <v>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">
      <c r="A72" s="7" t="s">
        <v>23</v>
      </c>
      <c r="B72" s="8" t="s">
        <v>97</v>
      </c>
      <c r="C72" s="9" t="s">
        <v>98</v>
      </c>
      <c r="D72" s="27">
        <v>0</v>
      </c>
      <c r="E72" s="28">
        <f t="shared" ref="E72:E74" si="1">1*D72</f>
        <v>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">
      <c r="A73" s="7" t="s">
        <v>99</v>
      </c>
      <c r="B73" s="8" t="s">
        <v>100</v>
      </c>
      <c r="C73" s="9" t="s">
        <v>98</v>
      </c>
      <c r="D73" s="27">
        <v>0</v>
      </c>
      <c r="E73" s="28">
        <f t="shared" si="1"/>
        <v>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">
      <c r="A74" s="7" t="s">
        <v>101</v>
      </c>
      <c r="B74" s="8" t="s">
        <v>102</v>
      </c>
      <c r="C74" s="11" t="s">
        <v>103</v>
      </c>
      <c r="D74" s="29">
        <v>0</v>
      </c>
      <c r="E74" s="30">
        <f t="shared" si="1"/>
        <v>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6.75" customHeight="1" x14ac:dyDescent="0.2">
      <c r="A75" s="7" t="s">
        <v>104</v>
      </c>
      <c r="B75" s="31" t="s">
        <v>105</v>
      </c>
      <c r="C75" s="11" t="s">
        <v>106</v>
      </c>
      <c r="D75" s="29">
        <v>0</v>
      </c>
      <c r="E75" s="32">
        <f>2*D75</f>
        <v>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">
      <c r="A76" s="73"/>
      <c r="B76" s="58"/>
      <c r="C76" s="58"/>
      <c r="D76" s="2"/>
      <c r="E76" s="33">
        <f>SUM(E68:E75)</f>
        <v>0</v>
      </c>
      <c r="F76" s="34" t="s">
        <v>47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">
      <c r="A77" s="4"/>
      <c r="D77" s="2"/>
      <c r="E77" s="80"/>
      <c r="F77" s="8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">
      <c r="A78" s="4"/>
      <c r="D78" s="2"/>
      <c r="E78" s="80"/>
      <c r="F78" s="8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">
      <c r="A79" s="4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">
      <c r="A80" s="67" t="s">
        <v>107</v>
      </c>
      <c r="B80" s="68"/>
      <c r="C80" s="68"/>
      <c r="D80" s="68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7.75" customHeight="1" x14ac:dyDescent="0.2">
      <c r="A81" s="35" t="s">
        <v>3</v>
      </c>
      <c r="B81" s="36" t="s">
        <v>49</v>
      </c>
      <c r="C81" s="37" t="s">
        <v>108</v>
      </c>
      <c r="D81" s="38" t="s">
        <v>109</v>
      </c>
      <c r="E81" s="34" t="s">
        <v>110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2">
      <c r="A82" s="7" t="s">
        <v>7</v>
      </c>
      <c r="B82" s="8" t="s">
        <v>111</v>
      </c>
      <c r="C82" s="39" t="s">
        <v>112</v>
      </c>
      <c r="D82" s="39">
        <v>0</v>
      </c>
      <c r="E82" s="34">
        <f>20*D82</f>
        <v>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2">
      <c r="A83" s="7" t="s">
        <v>9</v>
      </c>
      <c r="B83" s="8" t="s">
        <v>113</v>
      </c>
      <c r="C83" s="40" t="s">
        <v>114</v>
      </c>
      <c r="D83" s="39">
        <v>0</v>
      </c>
      <c r="E83" s="34">
        <f>10*D83</f>
        <v>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2">
      <c r="A84" s="7" t="s">
        <v>15</v>
      </c>
      <c r="B84" s="8" t="s">
        <v>115</v>
      </c>
      <c r="C84" s="39" t="s">
        <v>114</v>
      </c>
      <c r="D84" s="39">
        <v>0</v>
      </c>
      <c r="E84" s="34">
        <f>15*D84</f>
        <v>0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2">
      <c r="A85" s="7" t="s">
        <v>17</v>
      </c>
      <c r="B85" s="8" t="s">
        <v>116</v>
      </c>
      <c r="C85" s="39" t="s">
        <v>117</v>
      </c>
      <c r="D85" s="39">
        <v>0</v>
      </c>
      <c r="E85" s="34">
        <f>8*D85</f>
        <v>0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2">
      <c r="A86" s="7" t="s">
        <v>25</v>
      </c>
      <c r="B86" s="8" t="s">
        <v>118</v>
      </c>
      <c r="C86" s="39" t="s">
        <v>119</v>
      </c>
      <c r="D86" s="39">
        <v>0</v>
      </c>
      <c r="E86" s="41">
        <f>1*D86</f>
        <v>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2">
      <c r="A87" s="7" t="s">
        <v>27</v>
      </c>
      <c r="B87" s="8" t="s">
        <v>120</v>
      </c>
      <c r="C87" s="40" t="s">
        <v>121</v>
      </c>
      <c r="D87" s="39">
        <v>0</v>
      </c>
      <c r="E87" s="33">
        <f>0.5*D87</f>
        <v>0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2">
      <c r="A88" s="7" t="s">
        <v>31</v>
      </c>
      <c r="B88" s="8" t="s">
        <v>122</v>
      </c>
      <c r="C88" s="39" t="s">
        <v>121</v>
      </c>
      <c r="D88" s="39">
        <v>0</v>
      </c>
      <c r="E88" s="33">
        <f>0.75*D88</f>
        <v>0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2">
      <c r="A89" s="7" t="s">
        <v>33</v>
      </c>
      <c r="B89" s="8" t="s">
        <v>123</v>
      </c>
      <c r="C89" s="39" t="s">
        <v>91</v>
      </c>
      <c r="D89" s="39">
        <v>0</v>
      </c>
      <c r="E89" s="33">
        <f>0.25*D89</f>
        <v>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2">
      <c r="A90" s="7" t="s">
        <v>37</v>
      </c>
      <c r="B90" s="10" t="s">
        <v>124</v>
      </c>
      <c r="C90" s="39" t="s">
        <v>125</v>
      </c>
      <c r="D90" s="39">
        <v>0</v>
      </c>
      <c r="E90" s="33">
        <f>0.3*D90</f>
        <v>0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">
      <c r="A91" s="7" t="s">
        <v>68</v>
      </c>
      <c r="B91" s="10" t="s">
        <v>126</v>
      </c>
      <c r="C91" s="39" t="s">
        <v>127</v>
      </c>
      <c r="D91" s="39">
        <v>0</v>
      </c>
      <c r="E91" s="33">
        <f>0.2*D91</f>
        <v>0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2">
      <c r="A92" s="23" t="s">
        <v>45</v>
      </c>
      <c r="B92" s="42" t="s">
        <v>128</v>
      </c>
      <c r="C92" s="43" t="s">
        <v>129</v>
      </c>
      <c r="D92" s="43">
        <v>0</v>
      </c>
      <c r="E92" s="44">
        <f>0.25*D92</f>
        <v>0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 x14ac:dyDescent="0.2">
      <c r="A93" s="74" t="s">
        <v>130</v>
      </c>
      <c r="B93" s="75"/>
      <c r="C93" s="45"/>
      <c r="D93" s="2"/>
      <c r="E93" s="46">
        <f>SUM(E82:E92)</f>
        <v>0</v>
      </c>
      <c r="F93" s="34" t="s">
        <v>47</v>
      </c>
      <c r="G93" s="4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">
      <c r="A94" s="73" t="s">
        <v>131</v>
      </c>
      <c r="B94" s="58"/>
      <c r="C94" s="76"/>
      <c r="D94" s="58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">
      <c r="A95" s="4"/>
      <c r="B95" s="4"/>
      <c r="C95" s="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">
      <c r="A96" s="2"/>
      <c r="B96" s="48" t="s">
        <v>132</v>
      </c>
      <c r="C96" s="49"/>
      <c r="D96" s="50" t="s">
        <v>6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">
      <c r="A97" s="2"/>
      <c r="B97" s="51" t="s">
        <v>2</v>
      </c>
      <c r="C97" s="2"/>
      <c r="D97" s="52">
        <f>D33</f>
        <v>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">
      <c r="A98" s="2"/>
      <c r="B98" s="53" t="s">
        <v>133</v>
      </c>
      <c r="C98" s="2"/>
      <c r="D98" s="52">
        <f>D63</f>
        <v>0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">
      <c r="A99" s="2"/>
      <c r="B99" s="51" t="s">
        <v>87</v>
      </c>
      <c r="C99" s="2"/>
      <c r="D99" s="54">
        <f>E76</f>
        <v>0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">
      <c r="A100" s="2"/>
      <c r="B100" s="51" t="s">
        <v>107</v>
      </c>
      <c r="C100" s="2"/>
      <c r="D100" s="54">
        <f>E93</f>
        <v>0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">
      <c r="A101" s="2"/>
      <c r="B101" s="55" t="s">
        <v>47</v>
      </c>
      <c r="C101" s="55"/>
      <c r="D101" s="56">
        <f>SUM(D97:D100)</f>
        <v>0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">
      <c r="A105" s="2"/>
      <c r="B105" s="5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.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.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.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.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.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.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3.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3.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mergeCells count="23">
    <mergeCell ref="A80:D80"/>
    <mergeCell ref="A93:B93"/>
    <mergeCell ref="A94:B94"/>
    <mergeCell ref="C94:D94"/>
    <mergeCell ref="A35:D35"/>
    <mergeCell ref="A36:A37"/>
    <mergeCell ref="B36:B37"/>
    <mergeCell ref="C36:C37"/>
    <mergeCell ref="D36:D37"/>
    <mergeCell ref="A65:D65"/>
    <mergeCell ref="D66:D67"/>
    <mergeCell ref="B66:B67"/>
    <mergeCell ref="C66:C67"/>
    <mergeCell ref="E66:E67"/>
    <mergeCell ref="A66:A67"/>
    <mergeCell ref="A76:C76"/>
    <mergeCell ref="A3:D3"/>
    <mergeCell ref="A4:D6"/>
    <mergeCell ref="A8:D8"/>
    <mergeCell ref="A9:A10"/>
    <mergeCell ref="B9:B10"/>
    <mergeCell ref="C9:C10"/>
    <mergeCell ref="D9:D10"/>
  </mergeCells>
  <pageMargins left="0.7" right="0.7" top="0.75" bottom="0.75" header="0" footer="0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</cp:coreProperties>
</file>